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tradas" sheetId="1" state="visible" r:id="rId1"/>
    <sheet name="Cálculos" sheetId="2" state="visible" r:id="rId2"/>
    <sheet name="E se…" sheetId="3" state="visible" r:id="rId3"/>
    <sheet name="Resumo" sheetId="4" state="visible" r:id="rId4"/>
    <sheet name="Metodologia" sheetId="5" state="visible" r:id="rId5"/>
  </sheets>
  <definedNames>
    <definedName name="income">'Entradas'!$C$6</definedName>
    <definedName name="exp_housing">'Entradas'!$C$8</definedName>
    <definedName name="exp_food">'Entradas'!$C$9</definedName>
    <definedName name="exp_utilities">'Entradas'!$C$10</definedName>
    <definedName name="exp_transport">'Entradas'!$C$11</definedName>
    <definedName name="exp_insurance">'Entradas'!$C$12</definedName>
    <definedName name="exp_education">'Entradas'!$C$13</definedName>
    <definedName name="exp_subscriptions">'Entradas'!$C$14</definedName>
    <definedName name="exp_dining">'Entradas'!$C$15</definedName>
    <definedName name="exp_clothing">'Entradas'!$C$16</definedName>
    <definedName name="exp_gifts">'Entradas'!$C$17</definedName>
    <definedName name="exp_other">'Entradas'!$C$18</definedName>
    <definedName name="ann_taxes">'Entradas'!$C$20</definedName>
    <definedName name="ann_holidays">'Entradas'!$C$21</definedName>
    <definedName name="ann_misc">'Entradas'!$C$22</definedName>
    <definedName name="debt_balance">'Entradas'!$C$24</definedName>
    <definedName name="debt_payment">'Entradas'!$C$25</definedName>
    <definedName name="savings_emergency">'Entradas'!$C$27</definedName>
    <definedName name="savings_invest">'Entradas'!$C$28</definedName>
    <definedName name="total_exp">'Cálculos'!$C$4</definedName>
    <definedName name="annual_monthly">'Cálculos'!$C$5</definedName>
    <definedName name="effective_exp">'Cálculos'!$C$6</definedName>
    <definedName name="surplus">'Cálculos'!$C$7</definedName>
    <definedName name="savings_rate">'Cálculos'!$C$8</definedName>
    <definedName name="dti">'Cálculos'!$C$9</definedName>
    <definedName name="emergency_months">'Cálculos'!$C$10</definedName>
    <definedName name="pillar_cf">'Cálculos'!$C$11</definedName>
    <definedName name="pillar_em">'Cálculos'!$C$12</definedName>
    <definedName name="pillar_dti">'Cálculos'!$C$13</definedName>
    <definedName name="pillar_sr">'Cálculos'!$C$14</definedName>
    <definedName name="health_score">'Cálculos'!$C$15</definedName>
    <definedName name="_xlnm.Print_Area" localSheetId="0">'Entradas'!$A$1:$D$30</definedName>
    <definedName name="_xlnm.Print_Area" localSheetId="1">'Cálculos'!$A$1:$C$15</definedName>
    <definedName name="_xlnm.Print_Area" localSheetId="2">'E se…'!$A$1:$E$8</definedName>
    <definedName name="_xlnm.Print_Area" localSheetId="3">'Resumo'!$A$1:$C$15</definedName>
    <definedName name="_xlnm.Print_Area" localSheetId="4">'Metodologia'!$A$1:$B$13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€ #,##0"/>
    <numFmt numFmtId="165" formatCode="0.0%"/>
    <numFmt numFmtId="166" formatCode="0.0"/>
  </numFmts>
  <fonts count="12">
    <font>
      <name val="Calibri"/>
      <family val="2"/>
      <color theme="1"/>
      <sz val="11"/>
      <scheme val="minor"/>
    </font>
    <font>
      <name val="Inter"/>
      <b val="1"/>
      <color rgb="000F172A"/>
      <sz val="20"/>
    </font>
    <font>
      <name val="Inter"/>
      <i val="1"/>
      <color rgb="0064748B"/>
      <sz val="10"/>
    </font>
    <font>
      <name val="Inter"/>
      <b val="1"/>
      <color rgb="000F172A"/>
      <sz val="12"/>
    </font>
    <font>
      <name val="Inter"/>
      <color rgb="000F172A"/>
      <sz val="10"/>
    </font>
    <font>
      <name val="Inter"/>
      <b val="1"/>
      <color rgb="000F172A"/>
      <sz val="10"/>
    </font>
    <font>
      <name val="Inter"/>
      <color rgb="0094A3B8"/>
      <sz val="10"/>
    </font>
    <font>
      <name val="Inter"/>
      <i val="1"/>
      <color rgb="0094A3B8"/>
      <sz val="8"/>
    </font>
    <font>
      <name val="Inter"/>
      <b val="1"/>
      <color rgb="00FFFFFF"/>
      <sz val="14"/>
    </font>
    <font>
      <name val="Inter"/>
      <b val="1"/>
      <color rgb="001D4ED8"/>
      <sz val="10"/>
    </font>
    <font>
      <name val="Inter"/>
      <b val="1"/>
      <color rgb="00FFFFFF"/>
      <sz val="64"/>
    </font>
    <font>
      <name val="Inter"/>
      <color rgb="000F172A"/>
      <sz val="11"/>
    </font>
  </fonts>
  <fills count="6">
    <fill>
      <patternFill/>
    </fill>
    <fill>
      <patternFill patternType="gray125"/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22C55E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5" fillId="3" borderId="1" applyAlignment="1" pivotButton="0" quotePrefix="0" xfId="0">
      <alignment horizontal="right"/>
    </xf>
    <xf numFmtId="0" fontId="6" fillId="0" borderId="0" pivotButton="0" quotePrefix="0" xfId="0"/>
    <xf numFmtId="0" fontId="7" fillId="0" borderId="0" pivotButton="0" quotePrefix="0" xfId="0"/>
    <xf numFmtId="164" fontId="5" fillId="2" borderId="1" applyAlignment="1" pivotButton="0" quotePrefix="0" xfId="0">
      <alignment horizontal="right"/>
    </xf>
    <xf numFmtId="165" fontId="5" fillId="2" borderId="1" applyAlignment="1" pivotButton="0" quotePrefix="0" xfId="0">
      <alignment horizontal="right"/>
    </xf>
    <xf numFmtId="166" fontId="5" fillId="2" borderId="1" applyAlignment="1" pivotButton="0" quotePrefix="0" xfId="0">
      <alignment horizontal="right"/>
    </xf>
    <xf numFmtId="1" fontId="5" fillId="2" borderId="1" applyAlignment="1" pivotButton="0" quotePrefix="0" xfId="0">
      <alignment horizontal="right"/>
    </xf>
    <xf numFmtId="0" fontId="3" fillId="0" borderId="0" pivotButton="0" quotePrefix="0" xfId="0"/>
    <xf numFmtId="1" fontId="8" fillId="4" borderId="1" applyAlignment="1" pivotButton="0" quotePrefix="0" xfId="0">
      <alignment horizontal="right"/>
    </xf>
    <xf numFmtId="0" fontId="5" fillId="2" borderId="0" applyAlignment="1" pivotButton="0" quotePrefix="0" xfId="0">
      <alignment horizontal="left"/>
    </xf>
    <xf numFmtId="0" fontId="5" fillId="2" borderId="0" applyAlignment="1" pivotButton="0" quotePrefix="0" xfId="0">
      <alignment horizontal="right"/>
    </xf>
    <xf numFmtId="164" fontId="9" fillId="5" borderId="1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" fontId="10" fillId="4" borderId="0" applyAlignment="1" pivotButton="0" quotePrefix="0" xfId="0">
      <alignment horizontal="center" vertical="center"/>
    </xf>
    <xf numFmtId="0" fontId="0" fillId="4" borderId="0" pivotButton="0" quotePrefix="0" xfId="0"/>
    <xf numFmtId="0" fontId="11" fillId="0" borderId="0" pivotButton="0" quotePrefix="0" xfId="0"/>
    <xf numFmtId="49" fontId="3" fillId="2" borderId="1" applyAlignment="1" pivotButton="0" quotePrefix="0" xfId="0">
      <alignment horizontal="right"/>
    </xf>
    <xf numFmtId="164" fontId="3" fillId="2" borderId="1" applyAlignment="1" pivotButton="0" quotePrefix="0" xfId="0">
      <alignment horizontal="right"/>
    </xf>
    <xf numFmtId="165" fontId="3" fillId="2" borderId="1" applyAlignment="1" pivotButton="0" quotePrefix="0" xfId="0">
      <alignment horizontal="right"/>
    </xf>
    <xf numFmtId="166" fontId="3" fillId="2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D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8" customWidth="1" min="2" max="2"/>
    <col width="18" customWidth="1" min="3" max="3"/>
    <col width="12" customWidth="1" min="4" max="4"/>
  </cols>
  <sheetData>
    <row r="2">
      <c r="B2" s="1" t="inlineStr">
        <is>
          <t>Os teus números</t>
        </is>
      </c>
    </row>
    <row r="3">
      <c r="B3" s="2" t="inlineStr">
        <is>
          <t>Preenche apenas as células brancas. As outras folhas atualizam automaticamente.</t>
        </is>
      </c>
    </row>
    <row r="5">
      <c r="B5" s="3" t="inlineStr">
        <is>
          <t>Rendimento mensal</t>
        </is>
      </c>
    </row>
    <row r="6">
      <c r="B6" s="4" t="inlineStr">
        <is>
          <t>Rendimento líquido total (€/mês)</t>
        </is>
      </c>
      <c r="C6" s="5" t="n">
        <v>1800</v>
      </c>
      <c r="D6" s="6" t="inlineStr">
        <is>
          <t>€</t>
        </is>
      </c>
    </row>
    <row r="7">
      <c r="B7" s="3" t="inlineStr">
        <is>
          <t>Despesas mensais (€)</t>
        </is>
      </c>
    </row>
    <row r="8">
      <c r="B8" s="4" t="inlineStr">
        <is>
          <t>Habitação (renda ou prestação)</t>
        </is>
      </c>
      <c r="C8" s="5" t="n">
        <v>500</v>
      </c>
      <c r="D8" s="6" t="inlineStr">
        <is>
          <t>€</t>
        </is>
      </c>
    </row>
    <row r="9">
      <c r="B9" s="4" t="inlineStr">
        <is>
          <t>Alimentação</t>
        </is>
      </c>
      <c r="C9" s="5" t="n">
        <v>350</v>
      </c>
      <c r="D9" s="6" t="inlineStr">
        <is>
          <t>€</t>
        </is>
      </c>
    </row>
    <row r="10">
      <c r="B10" s="4" t="inlineStr">
        <is>
          <t>Contas (água, luz, gás, internet)</t>
        </is>
      </c>
      <c r="C10" s="5" t="n">
        <v>120</v>
      </c>
      <c r="D10" s="6" t="inlineStr">
        <is>
          <t>€</t>
        </is>
      </c>
    </row>
    <row r="11">
      <c r="B11" s="4" t="inlineStr">
        <is>
          <t>Transportes</t>
        </is>
      </c>
      <c r="C11" s="5" t="n">
        <v>150</v>
      </c>
      <c r="D11" s="6" t="inlineStr">
        <is>
          <t>€</t>
        </is>
      </c>
    </row>
    <row r="12">
      <c r="B12" s="4" t="inlineStr">
        <is>
          <t>Seguros</t>
        </is>
      </c>
      <c r="C12" s="5" t="n">
        <v>60</v>
      </c>
      <c r="D12" s="6" t="inlineStr">
        <is>
          <t>€</t>
        </is>
      </c>
    </row>
    <row r="13">
      <c r="B13" s="4" t="inlineStr">
        <is>
          <t>Educação</t>
        </is>
      </c>
      <c r="C13" s="5" t="n">
        <v>0</v>
      </c>
      <c r="D13" s="6" t="inlineStr">
        <is>
          <t>€</t>
        </is>
      </c>
    </row>
    <row r="14">
      <c r="B14" s="4" t="inlineStr">
        <is>
          <t>Subscrições</t>
        </is>
      </c>
      <c r="C14" s="5" t="n">
        <v>25</v>
      </c>
      <c r="D14" s="6" t="inlineStr">
        <is>
          <t>€</t>
        </is>
      </c>
    </row>
    <row r="15">
      <c r="B15" s="4" t="inlineStr">
        <is>
          <t>Refeições fora</t>
        </is>
      </c>
      <c r="C15" s="5" t="n">
        <v>100</v>
      </c>
      <c r="D15" s="6" t="inlineStr">
        <is>
          <t>€</t>
        </is>
      </c>
    </row>
    <row r="16">
      <c r="B16" s="4" t="inlineStr">
        <is>
          <t>Vestuário</t>
        </is>
      </c>
      <c r="C16" s="5" t="n">
        <v>50</v>
      </c>
      <c r="D16" s="6" t="inlineStr">
        <is>
          <t>€</t>
        </is>
      </c>
    </row>
    <row r="17">
      <c r="B17" s="4" t="inlineStr">
        <is>
          <t>Presentes / lazer</t>
        </is>
      </c>
      <c r="C17" s="5" t="n">
        <v>40</v>
      </c>
      <c r="D17" s="6" t="inlineStr">
        <is>
          <t>€</t>
        </is>
      </c>
    </row>
    <row r="18">
      <c r="B18" s="4" t="inlineStr">
        <is>
          <t>Outras</t>
        </is>
      </c>
      <c r="C18" s="5" t="n">
        <v>0</v>
      </c>
      <c r="D18" s="6" t="inlineStr">
        <is>
          <t>€</t>
        </is>
      </c>
    </row>
    <row r="19">
      <c r="B19" s="3" t="inlineStr">
        <is>
          <t>Despesas anuais (€/ano)</t>
        </is>
      </c>
    </row>
    <row r="20">
      <c r="B20" s="4" t="inlineStr">
        <is>
          <t>Impostos (IRS, IUC, IMI)</t>
        </is>
      </c>
      <c r="C20" s="5" t="n">
        <v>600</v>
      </c>
      <c r="D20" s="6" t="inlineStr">
        <is>
          <t>€</t>
        </is>
      </c>
    </row>
    <row r="21">
      <c r="B21" s="4" t="inlineStr">
        <is>
          <t>Férias / viagens</t>
        </is>
      </c>
      <c r="C21" s="5" t="n">
        <v>800</v>
      </c>
      <c r="D21" s="6" t="inlineStr">
        <is>
          <t>€</t>
        </is>
      </c>
    </row>
    <row r="22">
      <c r="B22" s="4" t="inlineStr">
        <is>
          <t>Outras anuais</t>
        </is>
      </c>
      <c r="C22" s="5" t="n">
        <v>200</v>
      </c>
      <c r="D22" s="6" t="inlineStr">
        <is>
          <t>€</t>
        </is>
      </c>
    </row>
    <row r="23">
      <c r="B23" s="3" t="inlineStr">
        <is>
          <t>Dívidas</t>
        </is>
      </c>
    </row>
    <row r="24">
      <c r="B24" s="4" t="inlineStr">
        <is>
          <t>Saldo em dívida total (€)</t>
        </is>
      </c>
      <c r="C24" s="5" t="n">
        <v>0</v>
      </c>
      <c r="D24" s="6" t="inlineStr">
        <is>
          <t>€</t>
        </is>
      </c>
    </row>
    <row r="25">
      <c r="B25" s="4" t="inlineStr">
        <is>
          <t>Pagamento mensal de dívidas (€)</t>
        </is>
      </c>
      <c r="C25" s="5" t="n">
        <v>0</v>
      </c>
      <c r="D25" s="6" t="inlineStr">
        <is>
          <t>€</t>
        </is>
      </c>
    </row>
    <row r="26">
      <c r="B26" s="3" t="inlineStr">
        <is>
          <t>Reserva e poupanças</t>
        </is>
      </c>
    </row>
    <row r="27">
      <c r="B27" s="4" t="inlineStr">
        <is>
          <t>Fundo de emergência atual (€)</t>
        </is>
      </c>
      <c r="C27" s="5" t="n">
        <v>1500</v>
      </c>
      <c r="D27" s="6" t="inlineStr">
        <is>
          <t>€</t>
        </is>
      </c>
    </row>
    <row r="28">
      <c r="B28" s="4" t="inlineStr">
        <is>
          <t>Investimentos (€)</t>
        </is>
      </c>
      <c r="C28" s="5" t="n">
        <v>0</v>
      </c>
      <c r="D28" s="6" t="inlineStr">
        <is>
          <t>€</t>
        </is>
      </c>
    </row>
    <row r="30">
      <c r="B30" s="7" t="inlineStr">
        <is>
          <t>econklar.eu — Calculadora financeira pessoal · Grátis · Sem registo</t>
        </is>
      </c>
    </row>
  </sheetData>
  <mergeCells count="5">
    <mergeCell ref="B19:D19"/>
    <mergeCell ref="B5:D5"/>
    <mergeCell ref="B23:D23"/>
    <mergeCell ref="B26:D26"/>
    <mergeCell ref="B7:D7"/>
  </mergeCells>
  <printOptions horizontalCentered="1"/>
  <pageMargins left="0.4" right="0.4" top="0.5" bottom="0.5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2:C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56" customWidth="1" min="2" max="2"/>
    <col width="22" customWidth="1" min="3" max="3"/>
  </cols>
  <sheetData>
    <row r="2">
      <c r="B2" s="1" t="inlineStr">
        <is>
          <t>Cálculos passo-a-passo</t>
        </is>
      </c>
    </row>
    <row r="4">
      <c r="B4" s="4" t="inlineStr">
        <is>
          <t>Despesa mensal total</t>
        </is>
      </c>
      <c r="C4" s="8">
        <f>exp_housing+exp_food+exp_utilities+exp_transport+exp_insurance+exp_education+exp_subscriptions+exp_dining+exp_clothing+exp_gifts+exp_other</f>
        <v/>
      </c>
    </row>
    <row r="5">
      <c r="B5" s="4" t="inlineStr">
        <is>
          <t>Despesas anuais convertidas em mensal</t>
        </is>
      </c>
      <c r="C5" s="8">
        <f>(ann_taxes+ann_holidays+ann_misc)/12</f>
        <v/>
      </c>
    </row>
    <row r="6">
      <c r="B6" s="4" t="inlineStr">
        <is>
          <t>Despesa efectiva mensal (com anuais)</t>
        </is>
      </c>
      <c r="C6" s="8">
        <f>total_exp+annual_monthly</f>
        <v/>
      </c>
    </row>
    <row r="7">
      <c r="B7" s="4" t="inlineStr">
        <is>
          <t>Excedente mensal (rendimento − despesas)</t>
        </is>
      </c>
      <c r="C7" s="8">
        <f>income-effective_exp</f>
        <v/>
      </c>
    </row>
    <row r="8">
      <c r="B8" s="4" t="inlineStr">
        <is>
          <t>Taxa de poupança</t>
        </is>
      </c>
      <c r="C8" s="9">
        <f>IFERROR(surplus/income,0)</f>
        <v/>
      </c>
    </row>
    <row r="9">
      <c r="B9" s="4" t="inlineStr">
        <is>
          <t>Rácio dívida/rendimento (DTI)</t>
        </is>
      </c>
      <c r="C9" s="9">
        <f>IFERROR(debt_payment/income,0)</f>
        <v/>
      </c>
    </row>
    <row r="10">
      <c r="B10" s="4" t="inlineStr">
        <is>
          <t>Meses de despesa cobertos pelo fundo</t>
        </is>
      </c>
      <c r="C10" s="10">
        <f>IFERROR(savings_emergency/effective_exp,0)</f>
        <v/>
      </c>
    </row>
    <row r="11">
      <c r="B11" s="4" t="inlineStr">
        <is>
          <t>… Pilar fluxo de caixa (máx 30)</t>
        </is>
      </c>
      <c r="C11" s="11">
        <f>IF(surplus&lt;=0,0,IF(surplus&gt;=income*0.2,30,IF(surplus&gt;=income*0.1,20,10)))</f>
        <v/>
      </c>
    </row>
    <row r="12">
      <c r="B12" s="4" t="inlineStr">
        <is>
          <t>… Pilar fundo emergência (máx 30)</t>
        </is>
      </c>
      <c r="C12" s="11">
        <f>IF(emergency_months&gt;=6,30,IF(emergency_months&gt;=3,20,IF(emergency_months&gt;=1,10,0)))</f>
        <v/>
      </c>
    </row>
    <row r="13">
      <c r="B13" s="4" t="inlineStr">
        <is>
          <t>… Pilar dívida (máx 20)</t>
        </is>
      </c>
      <c r="C13" s="11">
        <f>IF(dti&lt;0.1,20,IF(dti&lt;0.2,15,IF(dti&lt;0.35,10,0)))</f>
        <v/>
      </c>
    </row>
    <row r="14">
      <c r="B14" s="4" t="inlineStr">
        <is>
          <t>… Pilar taxa de poupança (máx 20)</t>
        </is>
      </c>
      <c r="C14" s="11">
        <f>IF(savings_rate&gt;=0.2,20,IF(savings_rate&gt;=0.1,15,IF(savings_rate&gt;=0.05,10,0)))</f>
        <v/>
      </c>
    </row>
    <row r="15">
      <c r="B15" s="12" t="inlineStr">
        <is>
          <t>Score de saúde financeira (0-100)</t>
        </is>
      </c>
      <c r="C15" s="13">
        <f>MIN(100,pillar_cf+pillar_em+pillar_dti+pillar_sr)</f>
        <v/>
      </c>
    </row>
  </sheetData>
  <printOptions horizontalCentered="1"/>
  <pageMargins left="0.4" right="0.4" top="0.5" bottom="0.5" header="0.5" footer="0.5"/>
  <pageSetup orientation="portrait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2:E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6" customWidth="1" min="2" max="2"/>
    <col width="16" customWidth="1" min="3" max="3"/>
    <col width="22" customWidth="1" min="4" max="4"/>
    <col width="18" customWidth="1" min="5" max="5"/>
  </cols>
  <sheetData>
    <row r="2">
      <c r="B2" s="1" t="inlineStr">
        <is>
          <t>Cenários "e se…"</t>
        </is>
      </c>
    </row>
    <row r="3">
      <c r="B3" s="2" t="inlineStr">
        <is>
          <t>Muda os deltas em azul para ver o impacto no excedente e no score.</t>
        </is>
      </c>
    </row>
    <row r="5">
      <c r="B5" s="14" t="inlineStr"/>
      <c r="C5" s="15" t="inlineStr">
        <is>
          <t>Delta (€)</t>
        </is>
      </c>
      <c r="D5" s="15" t="inlineStr">
        <is>
          <t>Novo excedente mensal</t>
        </is>
      </c>
      <c r="E5" s="15" t="inlineStr">
        <is>
          <t>Novo score estimado</t>
        </is>
      </c>
    </row>
    <row r="6">
      <c r="B6" s="4" t="inlineStr">
        <is>
          <t>Se cortares X€ em despesas</t>
        </is>
      </c>
      <c r="C6" s="16" t="n">
        <v>100</v>
      </c>
      <c r="D6" s="17">
        <f>surplus+C6</f>
        <v/>
      </c>
      <c r="E6" s="15">
        <f>MIN(100,IF((surplus+C6)&lt;=0,0,IF((surplus+C6)&gt;=income*0.2,30,IF((surplus+C6)&gt;=income*0.1,20,10)))+pillar_em+pillar_dti+IF(IFERROR((surplus+C6)/income,0)&gt;=0.2,20,IF(IFERROR((surplus+C6)/income,0)&gt;=0.1,15,IF(IFERROR((surplus+C6)/income,0)&gt;=0.05,10,0))))</f>
        <v/>
      </c>
    </row>
    <row r="7">
      <c r="B7" s="4" t="inlineStr">
        <is>
          <t>Se aumentares Y€ no rendimento</t>
        </is>
      </c>
      <c r="C7" s="16" t="n">
        <v>200</v>
      </c>
      <c r="D7" s="17">
        <f>surplus+C7</f>
        <v/>
      </c>
      <c r="E7" s="15">
        <f>MIN(100,IF((surplus+C7)&lt;=0,0,IF((surplus+C7)&gt;=(income+C7)*0.2,30,IF((surplus+C7)&gt;=(income+C7)*0.1,20,10)))+pillar_em+IF(IFERROR(debt_payment/(income+C7),0)&lt;0.1,20,IF(IFERROR(debt_payment/(income+C7),0)&lt;0.2,15,IF(IFERROR(debt_payment/(income+C7),0)&lt;0.35,10,0)))+IF(IFERROR((surplus+C7)/(income+C7),0)&gt;=0.2,20,IF(IFERROR((surplus+C7)/(income+C7),0)&gt;=0.1,15,IF(IFERROR((surplus+C7)/(income+C7),0)&gt;=0.05,10,0))))</f>
        <v/>
      </c>
    </row>
    <row r="8">
      <c r="B8" s="4" t="inlineStr">
        <is>
          <t>Se pagares Z€ extra de dívida (uma vez)</t>
        </is>
      </c>
      <c r="C8" s="16" t="n">
        <v>500</v>
      </c>
      <c r="D8" s="17">
        <f>surplus</f>
        <v/>
      </c>
      <c r="E8" s="15">
        <f>MIN(100,pillar_cf+pillar_em+IF(IFERROR(debt_payment/income,0)&lt;0.1,20,IF(IFERROR(debt_payment/income,0)&lt;0.2,15,IF(IFERROR(debt_payment/income,0)&lt;0.35,10,0)))+pillar_sr)</f>
        <v/>
      </c>
    </row>
  </sheetData>
  <printOptions horizontalCentered="1"/>
  <pageMargins left="0.4" right="0.4" top="0.5" bottom="0.5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C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22" customWidth="1" min="3" max="3"/>
  </cols>
  <sheetData>
    <row r="2">
      <c r="B2" s="1" t="inlineStr">
        <is>
          <t>Resumo (espelha o relatório PDF)</t>
        </is>
      </c>
    </row>
    <row r="4">
      <c r="B4" s="18">
        <f>health_score</f>
        <v/>
      </c>
      <c r="C4" s="19" t="n"/>
    </row>
    <row r="5">
      <c r="B5" s="19" t="n"/>
      <c r="C5" s="19" t="n"/>
    </row>
    <row r="6">
      <c r="B6" s="19" t="n"/>
      <c r="C6" s="19" t="n"/>
    </row>
    <row r="7">
      <c r="B7" s="19" t="n"/>
      <c r="C7" s="19" t="n"/>
    </row>
    <row r="9">
      <c r="B9" s="20" t="inlineStr">
        <is>
          <t>Estado</t>
        </is>
      </c>
      <c r="C9" s="21">
        <f>IF(health_score&gt;=90,"Excelente",IF(health_score&gt;=70,"Boa",IF(health_score&gt;=40,"Razoável","Frágil")))</f>
        <v/>
      </c>
    </row>
    <row r="10">
      <c r="B10" s="20" t="inlineStr">
        <is>
          <t>Rendimento mensal</t>
        </is>
      </c>
      <c r="C10" s="22">
        <f>income</f>
        <v/>
      </c>
    </row>
    <row r="11">
      <c r="B11" s="20" t="inlineStr">
        <is>
          <t>Despesa efectiva</t>
        </is>
      </c>
      <c r="C11" s="22">
        <f>effective_exp</f>
        <v/>
      </c>
    </row>
    <row r="12">
      <c r="B12" s="20" t="inlineStr">
        <is>
          <t>Excedente</t>
        </is>
      </c>
      <c r="C12" s="22">
        <f>surplus</f>
        <v/>
      </c>
    </row>
    <row r="13">
      <c r="B13" s="20" t="inlineStr">
        <is>
          <t>Taxa de poupança</t>
        </is>
      </c>
      <c r="C13" s="23">
        <f>savings_rate</f>
        <v/>
      </c>
    </row>
    <row r="14">
      <c r="B14" s="20" t="inlineStr">
        <is>
          <t>Fundo (meses)</t>
        </is>
      </c>
      <c r="C14" s="24">
        <f>emergency_months</f>
        <v/>
      </c>
    </row>
    <row r="15">
      <c r="B15" s="20" t="inlineStr">
        <is>
          <t>DTI</t>
        </is>
      </c>
      <c r="C15" s="23">
        <f>dti</f>
        <v/>
      </c>
    </row>
  </sheetData>
  <mergeCells count="1">
    <mergeCell ref="B4:C7"/>
  </mergeCells>
  <printOptions horizontalCentered="1"/>
  <pageMargins left="0.4" right="0.4" top="0.5" bottom="0.5" header="0.5" footer="0.5"/>
  <pageSetup orientation="portrait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B2:B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>
      <c r="B2" s="1" t="inlineStr">
        <is>
          <t>Metodologia — como os números são calculados</t>
        </is>
      </c>
    </row>
    <row r="4" ht="32" customHeight="1">
      <c r="B4" s="25" t="inlineStr">
        <is>
          <t>• Excedente mensal = Rendimento − (Despesas mensais + Anuais/12).</t>
        </is>
      </c>
    </row>
    <row r="5" ht="32" customHeight="1">
      <c r="B5" s="25" t="inlineStr">
        <is>
          <t>• Taxa de poupança = Excedente / Rendimento. ≥20% = excelente, 10-20% = bom.</t>
        </is>
      </c>
    </row>
    <row r="6" ht="32" customHeight="1">
      <c r="B6" s="25" t="inlineStr">
        <is>
          <t>• DTI = Pagamento de dívida / Rendimento. &lt;10% = saudável, &gt;35% = risco elevado.</t>
        </is>
      </c>
    </row>
    <row r="7" ht="32" customHeight="1">
      <c r="B7" s="25" t="inlineStr">
        <is>
          <t>• Fundo de emergência em meses = Fundo / Despesa efectiva. Alvo: 3-6 meses.</t>
        </is>
      </c>
    </row>
    <row r="8" ht="32" customHeight="1">
      <c r="B8" s="25" t="inlineStr">
        <is>
          <t>• Score (0-100) = fluxo de caixa (30) + fundo (30) + dívida (20) + poupança (20).</t>
        </is>
      </c>
    </row>
    <row r="9" ht="32" customHeight="1">
      <c r="B9" s="25" t="inlineStr">
        <is>
          <t>• A folha não substitui o relatório PDF: não inclui análise de objetivos, plano de ação, recomendações personalizadas ou cenários de FFN.</t>
        </is>
      </c>
    </row>
    <row r="10" ht="32" customHeight="1">
      <c r="B10" s="25" t="inlineStr">
        <is>
          <t>• Sem macros. Sem células ocultas. As fórmulas estão visíveis em todas as células marcadas com cor cinzenta clara.</t>
        </is>
      </c>
    </row>
    <row r="11" ht="32" customHeight="1">
      <c r="B11" s="25" t="inlineStr">
        <is>
          <t>• Os teus dados nunca saem do teu computador. Esta folha é totalmente offline.</t>
        </is>
      </c>
    </row>
    <row r="13">
      <c r="B13" s="7" t="inlineStr">
        <is>
          <t>econklar.eu — Calculadora financeira pessoal · Grátis · Sem registo</t>
        </is>
      </c>
    </row>
  </sheetData>
  <printOptions horizontalCentered="1"/>
  <pageMargins left="0.4" right="0.4" top="0.5" bottom="0.5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econklar.eu</dc:creator>
  <dc:title>econklar — Calculadora Financeira</dc:title>
  <dc:subject>Companheiro grátis do relatório econklar — fórmulas abertas, sem macros.</dc:subject>
  <dcterms:created xsi:type="dcterms:W3CDTF">2026-06-08T11:25:08Z</dcterms:created>
  <dcterms:modified xsi:type="dcterms:W3CDTF">2026-06-08T11:25:08Z</dcterms:modified>
</cp:coreProperties>
</file>